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10890"/>
  </bookViews>
  <sheets>
    <sheet name="Planilha cheia" sheetId="4" r:id="rId1"/>
    <sheet name="CRONOGRAMA" sheetId="6" r:id="rId2"/>
  </sheets>
  <definedNames>
    <definedName name="_xlnm.Print_Titles" localSheetId="0">'Planilha cheia'!$5:$11</definedName>
  </definedNames>
  <calcPr calcId="125725"/>
</workbook>
</file>

<file path=xl/calcChain.xml><?xml version="1.0" encoding="utf-8"?>
<calcChain xmlns="http://schemas.openxmlformats.org/spreadsheetml/2006/main">
  <c r="F28" i="4"/>
  <c r="F86"/>
  <c r="F47" l="1"/>
  <c r="E20" i="6" l="1"/>
  <c r="F15" i="4" l="1"/>
  <c r="F16"/>
  <c r="F17"/>
  <c r="F18"/>
  <c r="F22"/>
  <c r="G20" s="1"/>
  <c r="F24"/>
  <c r="F25"/>
  <c r="F26"/>
  <c r="F27"/>
  <c r="F30"/>
  <c r="F31"/>
  <c r="F32"/>
  <c r="F33"/>
  <c r="F34"/>
  <c r="F35"/>
  <c r="F36"/>
  <c r="F37"/>
  <c r="F38"/>
  <c r="F39"/>
  <c r="F40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G73" s="1"/>
  <c r="F75"/>
  <c r="F76"/>
  <c r="F77"/>
  <c r="F78"/>
  <c r="F79"/>
  <c r="F80"/>
  <c r="F81"/>
  <c r="F82"/>
  <c r="F83"/>
  <c r="F84"/>
  <c r="F85"/>
  <c r="F14"/>
  <c r="G12" s="1"/>
  <c r="G24" l="1"/>
  <c r="G87" s="1"/>
  <c r="G63"/>
  <c r="G30"/>
  <c r="E15" i="6" s="1"/>
  <c r="L15" s="1"/>
  <c r="G40" i="4"/>
  <c r="G79"/>
  <c r="G67"/>
  <c r="E18" i="6"/>
  <c r="J18" s="1"/>
  <c r="L12"/>
  <c r="E13"/>
  <c r="N13" s="1"/>
  <c r="E19"/>
  <c r="N19" s="1"/>
  <c r="N20"/>
  <c r="N23"/>
  <c r="N24"/>
  <c r="L20"/>
  <c r="L23"/>
  <c r="L24"/>
  <c r="H20"/>
  <c r="H23"/>
  <c r="H24"/>
  <c r="J20"/>
  <c r="J23"/>
  <c r="E21"/>
  <c r="J21" s="1"/>
  <c r="F12" i="4"/>
  <c r="E11" i="6" s="1"/>
  <c r="L11" s="1"/>
  <c r="E14" l="1"/>
  <c r="N14" s="1"/>
  <c r="L13"/>
  <c r="J13"/>
  <c r="L18"/>
  <c r="H12"/>
  <c r="N12"/>
  <c r="J15"/>
  <c r="H13"/>
  <c r="J12"/>
  <c r="H19"/>
  <c r="N15"/>
  <c r="N18"/>
  <c r="H15"/>
  <c r="H21"/>
  <c r="J19"/>
  <c r="L21"/>
  <c r="N21"/>
  <c r="H14"/>
  <c r="L19"/>
  <c r="L14"/>
  <c r="J11"/>
  <c r="H11"/>
  <c r="N11"/>
  <c r="H18"/>
  <c r="E17"/>
  <c r="E22"/>
  <c r="F25"/>
  <c r="J14" l="1"/>
  <c r="N22"/>
  <c r="L22"/>
  <c r="H22"/>
  <c r="J22"/>
  <c r="N17"/>
  <c r="L17"/>
  <c r="H17"/>
  <c r="J17"/>
  <c r="E16"/>
  <c r="N16" l="1"/>
  <c r="N25" s="1"/>
  <c r="H16"/>
  <c r="H25" s="1"/>
  <c r="E25"/>
  <c r="L16"/>
  <c r="L25" s="1"/>
  <c r="J16"/>
  <c r="J25" s="1"/>
  <c r="M25" l="1"/>
  <c r="G25"/>
  <c r="G26" s="1"/>
  <c r="I25"/>
  <c r="H26"/>
  <c r="J26" s="1"/>
  <c r="L26" s="1"/>
  <c r="N26" s="1"/>
  <c r="K25"/>
  <c r="I26" l="1"/>
  <c r="K26" s="1"/>
  <c r="M26" s="1"/>
</calcChain>
</file>

<file path=xl/sharedStrings.xml><?xml version="1.0" encoding="utf-8"?>
<sst xmlns="http://schemas.openxmlformats.org/spreadsheetml/2006/main" count="179" uniqueCount="124">
  <si>
    <t>RESPONSÁVEL:</t>
  </si>
  <si>
    <t>DESCRIÇÃO DOS SERVIÇOS</t>
  </si>
  <si>
    <t>TOTAIS</t>
  </si>
  <si>
    <t>1.0</t>
  </si>
  <si>
    <t>m²</t>
  </si>
  <si>
    <t>2.0</t>
  </si>
  <si>
    <t>m³</t>
  </si>
  <si>
    <t>3.0</t>
  </si>
  <si>
    <t>4.0</t>
  </si>
  <si>
    <t>5.0</t>
  </si>
  <si>
    <t>6.0</t>
  </si>
  <si>
    <t>ITEM</t>
  </si>
  <si>
    <t>8.0</t>
  </si>
  <si>
    <t>PINTURA</t>
  </si>
  <si>
    <t>9.0</t>
  </si>
  <si>
    <t>10.0</t>
  </si>
  <si>
    <t>ml</t>
  </si>
  <si>
    <t>11.0</t>
  </si>
  <si>
    <t>UNID</t>
  </si>
  <si>
    <t>ALVENARIA</t>
  </si>
  <si>
    <t>Unid</t>
  </si>
  <si>
    <t>Engradamento de madeira para telha ceramica ou concreto, vão de 7 a 10m</t>
  </si>
  <si>
    <t>INSTALAÇÃO ELETRICA</t>
  </si>
  <si>
    <t>REVESTIMENTO</t>
  </si>
  <si>
    <t>Esmalte sintentico acetinado, inclusive zarcão em esquadrias de ferro com duas demãos</t>
  </si>
  <si>
    <t>Limpeza geral da edificação</t>
  </si>
  <si>
    <t>Transporte de material demolido até a caçamba distancia até 30 m de la até o bota fora</t>
  </si>
  <si>
    <t xml:space="preserve">TOTAL GERAL </t>
  </si>
  <si>
    <t xml:space="preserve">PLANILHA ORÇAMENTARIA DE CUSTOS </t>
  </si>
  <si>
    <t>tubulação de pvc linha agua 3/4' inc. conecções</t>
  </si>
  <si>
    <t>INSTALAÇÕES HIDRO-SANITÁRIAS</t>
  </si>
  <si>
    <t>registro de gaveta 3/4</t>
  </si>
  <si>
    <t>Porta de madeira tipo prancheta lisa completa (0,80)</t>
  </si>
  <si>
    <t xml:space="preserve">ESQUADRIAS </t>
  </si>
  <si>
    <t>PROPONENTE</t>
  </si>
  <si>
    <t>SERVIÇOS PRELIMINARES</t>
  </si>
  <si>
    <t>Cronograma Físico-Financeiro</t>
  </si>
  <si>
    <t>OBRA:</t>
  </si>
  <si>
    <t>LOCAL:</t>
  </si>
  <si>
    <t>Engenheiro Civil Gilberto Amaral Silva CREA-MG: 55.101 - D</t>
  </si>
  <si>
    <t>FOLHA:</t>
  </si>
  <si>
    <t>01/01</t>
  </si>
  <si>
    <t>Ítem</t>
  </si>
  <si>
    <t>Descrição</t>
  </si>
  <si>
    <t xml:space="preserve">Investimento </t>
  </si>
  <si>
    <t>Mês</t>
  </si>
  <si>
    <t>Previsto</t>
  </si>
  <si>
    <t>%</t>
  </si>
  <si>
    <t>Serviços preliminares</t>
  </si>
  <si>
    <t>Fundações</t>
  </si>
  <si>
    <t>Estrutura</t>
  </si>
  <si>
    <t>Instalações hidro-sanitárias</t>
  </si>
  <si>
    <t>Revestimento</t>
  </si>
  <si>
    <t>Pisos</t>
  </si>
  <si>
    <t>Pinturas</t>
  </si>
  <si>
    <t>Serviços Complementares</t>
  </si>
  <si>
    <t>TOTAL GERAL %</t>
  </si>
  <si>
    <t>TOTAL ACUMULADO %</t>
  </si>
  <si>
    <t>ESTRUTURAS</t>
  </si>
  <si>
    <t>Paredes e Alvenarias</t>
  </si>
  <si>
    <t>Instalações eletricas</t>
  </si>
  <si>
    <t>12.0</t>
  </si>
  <si>
    <t>SERVIÇOS COMPLEMENTARES</t>
  </si>
  <si>
    <t>CNPJ</t>
  </si>
  <si>
    <t xml:space="preserve">Torneira de pressão metalica para pia  </t>
  </si>
  <si>
    <t>tubulação de pvc linha esgoto # 75 mm</t>
  </si>
  <si>
    <t>CREA-MG:</t>
  </si>
  <si>
    <t>Latex ACRILICA em parede interna/ com massa corrida a base de PVA (2 demãos)</t>
  </si>
  <si>
    <t>Latex ACRILICA em parede externa/  sem massa corrida a base de PVA (2 demãos)</t>
  </si>
  <si>
    <t xml:space="preserve">LOCAL: Rua  </t>
  </si>
  <si>
    <t>PROPRITARIO: PREFEITURA MUNICIPAL DE CRISÓLITA</t>
  </si>
  <si>
    <t>Placa de Obra(fornecimento e fixação)</t>
  </si>
  <si>
    <t>Laje pré-fabricada comum para forro, intereixo 38 cm, e=10 cm (capeamento 5,0 cm e elemento de enchimento 8cm) - incluindo fornecimento, transporte e execução.</t>
  </si>
  <si>
    <t xml:space="preserve">Telhado Cerâmico em telhas coloniais, incluindo inclinação de 25% </t>
  </si>
  <si>
    <t>Vidros fixos tipo fantasia (fornecmento e instalação)</t>
  </si>
  <si>
    <t>Esmalte sintético em esquadrias de madeira com duas demãos, sem massa corrida</t>
  </si>
  <si>
    <t>Torneira de pressão para lavatório</t>
  </si>
  <si>
    <t>Lavatório de Louça branca com coluna (inclusive conecções)</t>
  </si>
  <si>
    <t>Vaso sanitário louça branca inclusive valvula de descarga</t>
  </si>
  <si>
    <t>Azulejos brancos para parede(nas áreas molhadas) assentes com argamassa pré fabricada e rejunte impermeável .</t>
  </si>
  <si>
    <t xml:space="preserve">Reboco massa única(para paredes) de areia, cal e cimento no traço de 1,2,9 com aderência para massa corrida ou para pastilhas cerâmicas </t>
  </si>
  <si>
    <t>MUNICIPIO: Crisolita / MG</t>
  </si>
  <si>
    <t>55101/D</t>
  </si>
  <si>
    <t>Coberturas e forro</t>
  </si>
  <si>
    <t>Esquadrias e Ferragens</t>
  </si>
  <si>
    <t>7.0</t>
  </si>
  <si>
    <t>PREFEITURA MUNICIPAL DE CRISÓLITA MG</t>
  </si>
  <si>
    <t>Alvenaria de vedação para sala de triagem com tijolo ceramico furado 09x19x29cm, espessura da parede 15,0 cm, juntas de 12 mm com argamassa mista de cal hidratada e areia sem peneirar traço 1:4, com 100 kg de cimento - tipo 1</t>
  </si>
  <si>
    <t>Alvenaria de vedação para  platibanda do hall de entradacom tijolo ceramico furado 09x19x29cm, espessura da parede 15,0 cm, juntas de 12 mm com argamassa mista de cal hidratada e areia sem peneirar traço 1:4, com 100 kg de cimento - tipo 1</t>
  </si>
  <si>
    <t>Calha coletora de agua pluvial para cobertura  do hall de entrada</t>
  </si>
  <si>
    <t>Calha coletora de agua pluvial para coberturas em geral</t>
  </si>
  <si>
    <t xml:space="preserve">COBERTURA </t>
  </si>
  <si>
    <t xml:space="preserve"> Tubulação Condudora de água pluvial  #75 mm  em  chapa metálica</t>
  </si>
  <si>
    <t>Recomposição de portais de madeira incluvive assentamento de alissares</t>
  </si>
  <si>
    <t>Conj.</t>
  </si>
  <si>
    <t>Demolição de alvenaria em tijolos furados</t>
  </si>
  <si>
    <t>Demolição de revestimentos em azulejos brancos</t>
  </si>
  <si>
    <t>Retirada de aparelhos Sanitários</t>
  </si>
  <si>
    <t>unid</t>
  </si>
  <si>
    <t>Cuba em aço inox nº 01  para pia de lavar assente em bancada inclusive sifão metálico e suas conecções</t>
  </si>
  <si>
    <t>Bancada  para  trabalho em granito  e=2,5 cm  com 0.60 de largura</t>
  </si>
  <si>
    <t>OBJETO : REFORMA DO PRÉDIO DA UNIDADE BÁSICA DE SAÚDE YANI MOREIRA XAVIER</t>
  </si>
  <si>
    <t>REFORMA DO PRÉDIO DA UNIDADE BÁSICA DE SAÚDE YANI MOREIRA XAVIER</t>
  </si>
  <si>
    <t>RUA TEODORO GONÇALVES</t>
  </si>
  <si>
    <t>Sifão tipo garrafa em metal cromado</t>
  </si>
  <si>
    <t>Tubulação de pvc linha esgoto # 50 mm</t>
  </si>
  <si>
    <t>Tubulação de pvc linha esgoto # 100 mm</t>
  </si>
  <si>
    <t>Vaso sanitário louça branca inclusive caixa aclopada</t>
  </si>
  <si>
    <t>Barras de apoio em tubo de aço inox # 33.0 mm (l=80cm)</t>
  </si>
  <si>
    <t>Remoção de bancada de pedra</t>
  </si>
  <si>
    <t>Portas externas em vidro temperado</t>
  </si>
  <si>
    <t xml:space="preserve">CNPJ  </t>
  </si>
  <si>
    <t>01.614.283/0001-24</t>
  </si>
  <si>
    <t>Fechaduras para portas de madeira tipo externas</t>
  </si>
  <si>
    <t>Fechaduras para portas de madeira para banheiros</t>
  </si>
  <si>
    <t>Chapisco para parede interna ou externa com argamassa de cimento e , traço 1:4, e=7mm para aderencia de revestimento traço 1:4, e=7mm</t>
  </si>
  <si>
    <t>Cx de inspeção sifonada em alvenaria 60x60x60 cm</t>
  </si>
  <si>
    <t>Cx sinfonada em pvc 150x150x75 mm</t>
  </si>
  <si>
    <t>Muro divisório tijolo furado e = 10 cm, rebocado e pintado a latex h = 2,20 m, inclusive sapata de mpa, 50 x 55 cm</t>
  </si>
  <si>
    <t>QUANT.</t>
  </si>
  <si>
    <t>PREÇO UNITÁRIO</t>
  </si>
  <si>
    <t>TOTAIS PARCIAIS</t>
  </si>
  <si>
    <t>Piso em concreto FCK 13 mpa e=8cm acababento sarrafeado/desempolado com nata de cimento para área externa</t>
  </si>
  <si>
    <t>RESP. TECNICO:  GILBERTO AMARAL SILVA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</si>
</sst>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##,##0.00"/>
    <numFmt numFmtId="166" formatCode="###,##0.00;_###,##0.00;_*\ &quot; &quot;"/>
    <numFmt numFmtId="167" formatCode="#,##0.0"/>
    <numFmt numFmtId="168" formatCode="###,##0.00;###,##0.00;* &quot; &quot;"/>
    <numFmt numFmtId="169" formatCode="###,##0.00;_#####0.00;_*\ &quot; &quot;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Arial"/>
    </font>
    <font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3" xfId="0" applyFont="1" applyBorder="1"/>
    <xf numFmtId="0" fontId="7" fillId="0" borderId="15" xfId="0" applyFont="1" applyBorder="1" applyAlignment="1">
      <alignment horizontal="center"/>
    </xf>
    <xf numFmtId="0" fontId="7" fillId="0" borderId="13" xfId="0" applyFont="1" applyBorder="1"/>
    <xf numFmtId="0" fontId="7" fillId="0" borderId="7" xfId="0" applyFont="1" applyBorder="1"/>
    <xf numFmtId="10" fontId="7" fillId="0" borderId="7" xfId="0" applyNumberFormat="1" applyFont="1" applyBorder="1"/>
    <xf numFmtId="10" fontId="7" fillId="0" borderId="15" xfId="0" applyNumberFormat="1" applyFont="1" applyBorder="1"/>
    <xf numFmtId="0" fontId="7" fillId="0" borderId="15" xfId="0" applyFont="1" applyBorder="1"/>
    <xf numFmtId="10" fontId="7" fillId="0" borderId="14" xfId="0" applyNumberFormat="1" applyFont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4" fontId="9" fillId="0" borderId="22" xfId="1" applyFont="1" applyBorder="1" applyAlignment="1">
      <alignment horizontal="right"/>
    </xf>
    <xf numFmtId="164" fontId="9" fillId="0" borderId="23" xfId="1" applyFont="1" applyBorder="1" applyAlignment="1"/>
    <xf numFmtId="10" fontId="9" fillId="0" borderId="24" xfId="0" applyNumberFormat="1" applyFont="1" applyBorder="1" applyAlignment="1">
      <alignment horizontal="center"/>
    </xf>
    <xf numFmtId="168" fontId="9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167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164" fontId="9" fillId="0" borderId="23" xfId="1" applyFont="1" applyBorder="1" applyAlignment="1">
      <alignment horizontal="right"/>
    </xf>
    <xf numFmtId="10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164" fontId="9" fillId="0" borderId="26" xfId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1" fillId="0" borderId="5" xfId="0" applyFont="1" applyBorder="1"/>
    <xf numFmtId="0" fontId="9" fillId="0" borderId="16" xfId="0" applyFont="1" applyBorder="1"/>
    <xf numFmtId="164" fontId="9" fillId="0" borderId="4" xfId="0" applyNumberFormat="1" applyFont="1" applyBorder="1"/>
    <xf numFmtId="169" fontId="8" fillId="0" borderId="4" xfId="0" applyNumberFormat="1" applyFont="1" applyBorder="1"/>
    <xf numFmtId="10" fontId="9" fillId="0" borderId="5" xfId="2" applyNumberFormat="1" applyFont="1" applyBorder="1"/>
    <xf numFmtId="169" fontId="9" fillId="0" borderId="6" xfId="0" applyNumberFormat="1" applyFont="1" applyBorder="1" applyAlignment="1">
      <alignment horizontal="right"/>
    </xf>
    <xf numFmtId="10" fontId="9" fillId="0" borderId="5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right"/>
    </xf>
    <xf numFmtId="10" fontId="9" fillId="0" borderId="5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11" fillId="0" borderId="17" xfId="0" applyFont="1" applyBorder="1"/>
    <xf numFmtId="0" fontId="9" fillId="0" borderId="13" xfId="0" applyFont="1" applyBorder="1"/>
    <xf numFmtId="0" fontId="9" fillId="0" borderId="7" xfId="0" applyFont="1" applyBorder="1"/>
    <xf numFmtId="10" fontId="9" fillId="0" borderId="7" xfId="0" applyNumberFormat="1" applyFont="1" applyBorder="1"/>
    <xf numFmtId="10" fontId="9" fillId="0" borderId="15" xfId="0" applyNumberFormat="1" applyFont="1" applyBorder="1"/>
    <xf numFmtId="39" fontId="9" fillId="0" borderId="14" xfId="2" applyNumberFormat="1" applyFont="1" applyBorder="1" applyAlignment="1">
      <alignment horizontal="right"/>
    </xf>
    <xf numFmtId="10" fontId="9" fillId="0" borderId="15" xfId="0" applyNumberFormat="1" applyFont="1" applyBorder="1" applyAlignment="1">
      <alignment horizontal="center"/>
    </xf>
    <xf numFmtId="164" fontId="9" fillId="0" borderId="14" xfId="1" applyFont="1" applyBorder="1" applyAlignment="1">
      <alignment horizontal="center"/>
    </xf>
    <xf numFmtId="10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0" xfId="0" applyFont="1" applyBorder="1"/>
    <xf numFmtId="0" fontId="9" fillId="0" borderId="27" xfId="0" applyFont="1" applyBorder="1"/>
    <xf numFmtId="4" fontId="9" fillId="0" borderId="27" xfId="0" applyNumberFormat="1" applyFont="1" applyBorder="1"/>
    <xf numFmtId="4" fontId="9" fillId="0" borderId="5" xfId="0" applyNumberFormat="1" applyFont="1" applyBorder="1"/>
    <xf numFmtId="9" fontId="9" fillId="0" borderId="18" xfId="2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4" fontId="9" fillId="0" borderId="0" xfId="0" applyNumberFormat="1" applyFont="1" applyBorder="1" applyAlignment="1"/>
    <xf numFmtId="168" fontId="10" fillId="0" borderId="30" xfId="0" applyNumberFormat="1" applyFont="1" applyBorder="1" applyAlignment="1"/>
    <xf numFmtId="169" fontId="9" fillId="0" borderId="16" xfId="0" applyNumberFormat="1" applyFont="1" applyBorder="1" applyAlignment="1"/>
    <xf numFmtId="164" fontId="9" fillId="0" borderId="13" xfId="1" applyFont="1" applyBorder="1" applyAlignment="1"/>
    <xf numFmtId="10" fontId="7" fillId="0" borderId="13" xfId="0" applyNumberFormat="1" applyFont="1" applyBorder="1" applyAlignment="1"/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/>
    </xf>
    <xf numFmtId="0" fontId="13" fillId="2" borderId="12" xfId="0" applyFont="1" applyFill="1" applyBorder="1" applyAlignment="1"/>
    <xf numFmtId="0" fontId="13" fillId="2" borderId="9" xfId="0" applyFont="1" applyFill="1" applyBorder="1"/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/>
    <xf numFmtId="49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/>
    <xf numFmtId="166" fontId="1" fillId="3" borderId="7" xfId="0" applyNumberFormat="1" applyFont="1" applyFill="1" applyBorder="1"/>
    <xf numFmtId="0" fontId="1" fillId="0" borderId="15" xfId="0" applyFont="1" applyBorder="1" applyAlignment="1">
      <alignment horizontal="center"/>
    </xf>
    <xf numFmtId="166" fontId="1" fillId="5" borderId="7" xfId="0" applyNumberFormat="1" applyFont="1" applyFill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/>
    </xf>
    <xf numFmtId="164" fontId="2" fillId="0" borderId="3" xfId="1" applyFont="1" applyBorder="1" applyAlignment="1">
      <alignment horizontal="right" vertical="center"/>
    </xf>
    <xf numFmtId="166" fontId="1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right"/>
    </xf>
    <xf numFmtId="166" fontId="1" fillId="5" borderId="3" xfId="0" applyNumberFormat="1" applyFont="1" applyFill="1" applyBorder="1"/>
    <xf numFmtId="49" fontId="2" fillId="0" borderId="3" xfId="0" applyNumberFormat="1" applyFont="1" applyBorder="1" applyAlignment="1">
      <alignment horizontal="center"/>
    </xf>
    <xf numFmtId="166" fontId="1" fillId="0" borderId="3" xfId="0" applyNumberFormat="1" applyFont="1" applyBorder="1"/>
    <xf numFmtId="0" fontId="1" fillId="0" borderId="1" xfId="0" applyFont="1" applyBorder="1" applyAlignment="1"/>
    <xf numFmtId="164" fontId="1" fillId="3" borderId="3" xfId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2" fontId="1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/>
    <xf numFmtId="2" fontId="1" fillId="0" borderId="3" xfId="0" applyNumberFormat="1" applyFont="1" applyBorder="1"/>
    <xf numFmtId="4" fontId="1" fillId="3" borderId="3" xfId="0" applyNumberFormat="1" applyFont="1" applyFill="1" applyBorder="1"/>
    <xf numFmtId="2" fontId="2" fillId="0" borderId="3" xfId="0" applyNumberFormat="1" applyFont="1" applyBorder="1"/>
    <xf numFmtId="164" fontId="2" fillId="0" borderId="3" xfId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64" fontId="1" fillId="3" borderId="3" xfId="1" applyFont="1" applyFill="1" applyBorder="1"/>
    <xf numFmtId="164" fontId="1" fillId="5" borderId="3" xfId="1" applyFont="1" applyFill="1" applyBorder="1"/>
    <xf numFmtId="2" fontId="1" fillId="0" borderId="3" xfId="0" applyNumberFormat="1" applyFont="1" applyFill="1" applyBorder="1"/>
    <xf numFmtId="49" fontId="14" fillId="0" borderId="3" xfId="0" applyNumberFormat="1" applyFont="1" applyBorder="1" applyAlignment="1">
      <alignment horizontal="center" vertical="center"/>
    </xf>
    <xf numFmtId="164" fontId="2" fillId="0" borderId="3" xfId="1" applyFont="1" applyBorder="1" applyAlignment="1">
      <alignment horizontal="right"/>
    </xf>
    <xf numFmtId="2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164" fontId="1" fillId="4" borderId="3" xfId="1" applyFont="1" applyFill="1" applyBorder="1"/>
    <xf numFmtId="49" fontId="1" fillId="0" borderId="3" xfId="0" applyNumberFormat="1" applyFont="1" applyBorder="1" applyAlignment="1">
      <alignment horizontal="center" vertical="center"/>
    </xf>
    <xf numFmtId="164" fontId="1" fillId="4" borderId="3" xfId="1" applyFont="1" applyFill="1" applyBorder="1" applyAlignment="1">
      <alignment horizontal="right"/>
    </xf>
    <xf numFmtId="164" fontId="1" fillId="5" borderId="3" xfId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164" fontId="1" fillId="0" borderId="3" xfId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2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3" xfId="1" applyFont="1" applyBorder="1" applyAlignment="1">
      <alignment vertical="center"/>
    </xf>
    <xf numFmtId="0" fontId="1" fillId="5" borderId="3" xfId="0" applyFont="1" applyFill="1" applyBorder="1"/>
    <xf numFmtId="2" fontId="1" fillId="0" borderId="3" xfId="0" applyNumberFormat="1" applyFont="1" applyBorder="1" applyAlignment="1"/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86</xdr:row>
      <xdr:rowOff>152400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3143250" y="3421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topLeftCell="A47" zoomScaleSheetLayoutView="100" workbookViewId="0">
      <selection activeCell="B58" sqref="B58"/>
    </sheetView>
  </sheetViews>
  <sheetFormatPr defaultColWidth="11.42578125" defaultRowHeight="12.75"/>
  <cols>
    <col min="1" max="1" width="6.85546875" style="176" customWidth="1"/>
    <col min="2" max="2" width="59.28515625" style="88" customWidth="1"/>
    <col min="3" max="3" width="10.5703125" style="88" customWidth="1"/>
    <col min="4" max="4" width="9.5703125" style="88" bestFit="1" customWidth="1"/>
    <col min="5" max="5" width="12.140625" style="88" bestFit="1" customWidth="1"/>
    <col min="6" max="6" width="12.28515625" style="88" bestFit="1" customWidth="1"/>
    <col min="7" max="7" width="10" style="88" bestFit="1" customWidth="1"/>
    <col min="8" max="8" width="11.42578125" style="88" customWidth="1"/>
    <col min="9" max="16384" width="11.42578125" style="88"/>
  </cols>
  <sheetData>
    <row r="1" spans="1:7" ht="1.5" customHeight="1">
      <c r="A1" s="89"/>
      <c r="B1" s="89"/>
      <c r="C1" s="89"/>
      <c r="D1" s="89"/>
      <c r="E1" s="89"/>
      <c r="F1" s="89"/>
      <c r="G1" s="89"/>
    </row>
    <row r="2" spans="1:7" ht="19.5" customHeight="1">
      <c r="A2" s="89" t="s">
        <v>28</v>
      </c>
      <c r="B2" s="89"/>
      <c r="C2" s="89"/>
      <c r="D2" s="89"/>
      <c r="E2" s="89"/>
      <c r="F2" s="89"/>
      <c r="G2" s="89"/>
    </row>
    <row r="3" spans="1:7">
      <c r="A3" s="89"/>
      <c r="B3" s="89"/>
      <c r="C3" s="89"/>
      <c r="D3" s="89"/>
      <c r="E3" s="89"/>
      <c r="F3" s="89"/>
      <c r="G3" s="89"/>
    </row>
    <row r="4" spans="1:7">
      <c r="A4" s="87" t="s">
        <v>101</v>
      </c>
      <c r="B4" s="87"/>
      <c r="C4" s="87"/>
      <c r="D4" s="87"/>
      <c r="E4" s="87"/>
      <c r="F4" s="87"/>
      <c r="G4" s="87"/>
    </row>
    <row r="5" spans="1:7" ht="13.5" customHeight="1">
      <c r="A5" s="87" t="s">
        <v>69</v>
      </c>
      <c r="B5" s="87"/>
      <c r="C5" s="87"/>
      <c r="D5" s="87"/>
      <c r="E5" s="87"/>
      <c r="F5" s="87"/>
      <c r="G5" s="87"/>
    </row>
    <row r="6" spans="1:7" ht="13.5" customHeight="1">
      <c r="A6" s="87" t="s">
        <v>81</v>
      </c>
      <c r="B6" s="87"/>
      <c r="C6" s="87"/>
      <c r="D6" s="87"/>
      <c r="E6" s="87"/>
      <c r="F6" s="87"/>
      <c r="G6" s="87"/>
    </row>
    <row r="7" spans="1:7" ht="13.5" customHeight="1">
      <c r="A7" s="90" t="s">
        <v>70</v>
      </c>
      <c r="B7" s="91"/>
      <c r="C7" s="91"/>
      <c r="D7" s="91"/>
      <c r="E7" s="91" t="s">
        <v>111</v>
      </c>
      <c r="F7" s="92" t="s">
        <v>112</v>
      </c>
      <c r="G7" s="92"/>
    </row>
    <row r="8" spans="1:7" ht="13.5" customHeight="1">
      <c r="A8" s="93" t="s">
        <v>123</v>
      </c>
      <c r="B8" s="91"/>
      <c r="C8" s="91"/>
      <c r="D8" s="91"/>
      <c r="E8" s="91"/>
      <c r="F8" s="90" t="s">
        <v>66</v>
      </c>
      <c r="G8" s="91" t="s">
        <v>82</v>
      </c>
    </row>
    <row r="9" spans="1:7" ht="13.5" customHeight="1">
      <c r="A9" s="94"/>
      <c r="B9" s="94"/>
      <c r="C9" s="94"/>
      <c r="D9" s="94"/>
      <c r="E9" s="94"/>
      <c r="F9" s="94"/>
      <c r="G9" s="94"/>
    </row>
    <row r="10" spans="1:7" s="154" customFormat="1" ht="28.5">
      <c r="A10" s="95" t="s">
        <v>11</v>
      </c>
      <c r="B10" s="96" t="s">
        <v>1</v>
      </c>
      <c r="C10" s="97" t="s">
        <v>18</v>
      </c>
      <c r="D10" s="97" t="s">
        <v>119</v>
      </c>
      <c r="E10" s="97" t="s">
        <v>120</v>
      </c>
      <c r="F10" s="97" t="s">
        <v>121</v>
      </c>
      <c r="G10" s="98" t="s">
        <v>2</v>
      </c>
    </row>
    <row r="11" spans="1:7" ht="15" thickBot="1">
      <c r="A11" s="99"/>
      <c r="B11" s="100"/>
      <c r="C11" s="101"/>
      <c r="D11" s="101"/>
      <c r="E11" s="102"/>
      <c r="F11" s="102"/>
      <c r="G11" s="103"/>
    </row>
    <row r="12" spans="1:7">
      <c r="A12" s="104" t="s">
        <v>3</v>
      </c>
      <c r="B12" s="105" t="s">
        <v>35</v>
      </c>
      <c r="C12" s="155"/>
      <c r="D12" s="156"/>
      <c r="E12" s="156"/>
      <c r="F12" s="157">
        <f>D12*E12</f>
        <v>0</v>
      </c>
      <c r="G12" s="106">
        <f>SUM(F14:F18)</f>
        <v>1408.278</v>
      </c>
    </row>
    <row r="13" spans="1:7">
      <c r="A13" s="104"/>
      <c r="B13" s="107"/>
      <c r="C13" s="155"/>
      <c r="D13" s="156"/>
      <c r="E13" s="156"/>
      <c r="F13" s="157"/>
      <c r="G13" s="108"/>
    </row>
    <row r="14" spans="1:7" ht="15" customHeight="1">
      <c r="A14" s="151"/>
      <c r="B14" s="110" t="s">
        <v>71</v>
      </c>
      <c r="C14" s="111" t="s">
        <v>4</v>
      </c>
      <c r="D14" s="112">
        <v>3</v>
      </c>
      <c r="E14" s="112">
        <v>313</v>
      </c>
      <c r="F14" s="113">
        <f>D14*E14</f>
        <v>939</v>
      </c>
      <c r="G14" s="114"/>
    </row>
    <row r="15" spans="1:7" ht="12.75" customHeight="1">
      <c r="A15" s="151"/>
      <c r="B15" s="115" t="s">
        <v>95</v>
      </c>
      <c r="C15" s="111" t="s">
        <v>6</v>
      </c>
      <c r="D15" s="112">
        <v>4.05</v>
      </c>
      <c r="E15" s="112">
        <v>65.760000000000005</v>
      </c>
      <c r="F15" s="113">
        <f t="shared" ref="F15:F66" si="0">D15*E15</f>
        <v>266.32800000000003</v>
      </c>
      <c r="G15" s="114"/>
    </row>
    <row r="16" spans="1:7">
      <c r="A16" s="116"/>
      <c r="B16" s="117" t="s">
        <v>96</v>
      </c>
      <c r="C16" s="118" t="s">
        <v>4</v>
      </c>
      <c r="D16" s="119">
        <v>15.15</v>
      </c>
      <c r="E16" s="119">
        <v>4.2</v>
      </c>
      <c r="F16" s="113">
        <f t="shared" si="0"/>
        <v>63.63</v>
      </c>
      <c r="G16" s="120"/>
    </row>
    <row r="17" spans="1:7">
      <c r="A17" s="116"/>
      <c r="B17" s="117" t="s">
        <v>97</v>
      </c>
      <c r="C17" s="118" t="s">
        <v>98</v>
      </c>
      <c r="D17" s="119">
        <v>6</v>
      </c>
      <c r="E17" s="119">
        <v>10.72</v>
      </c>
      <c r="F17" s="113">
        <f t="shared" si="0"/>
        <v>64.320000000000007</v>
      </c>
      <c r="G17" s="122"/>
    </row>
    <row r="18" spans="1:7">
      <c r="A18" s="116"/>
      <c r="B18" s="117" t="s">
        <v>109</v>
      </c>
      <c r="C18" s="118" t="s">
        <v>4</v>
      </c>
      <c r="D18" s="119">
        <v>3</v>
      </c>
      <c r="E18" s="119">
        <v>25</v>
      </c>
      <c r="F18" s="113">
        <f t="shared" si="0"/>
        <v>75</v>
      </c>
      <c r="G18" s="122"/>
    </row>
    <row r="19" spans="1:7">
      <c r="A19" s="116"/>
      <c r="B19" s="117"/>
      <c r="C19" s="118"/>
      <c r="D19" s="119"/>
      <c r="E19" s="119"/>
      <c r="F19" s="113"/>
      <c r="G19" s="122"/>
    </row>
    <row r="20" spans="1:7" ht="15.75" customHeight="1">
      <c r="A20" s="116" t="s">
        <v>7</v>
      </c>
      <c r="B20" s="123" t="s">
        <v>58</v>
      </c>
      <c r="C20" s="127"/>
      <c r="D20" s="160"/>
      <c r="E20" s="160"/>
      <c r="F20" s="159"/>
      <c r="G20" s="124">
        <f>SUM(F22)</f>
        <v>709.5</v>
      </c>
    </row>
    <row r="21" spans="1:7">
      <c r="A21" s="116"/>
      <c r="B21" s="161"/>
      <c r="C21" s="127"/>
      <c r="D21" s="162"/>
      <c r="E21" s="162"/>
      <c r="F21" s="159"/>
      <c r="G21" s="127"/>
    </row>
    <row r="22" spans="1:7" ht="38.25">
      <c r="A22" s="116"/>
      <c r="B22" s="125" t="s">
        <v>72</v>
      </c>
      <c r="C22" s="158" t="s">
        <v>4</v>
      </c>
      <c r="D22" s="162">
        <v>8.25</v>
      </c>
      <c r="E22" s="162">
        <v>86</v>
      </c>
      <c r="F22" s="159">
        <f t="shared" si="0"/>
        <v>709.5</v>
      </c>
      <c r="G22" s="129"/>
    </row>
    <row r="23" spans="1:7">
      <c r="A23" s="116"/>
      <c r="B23" s="163"/>
      <c r="C23" s="127"/>
      <c r="D23" s="164"/>
      <c r="E23" s="165"/>
      <c r="F23" s="159"/>
      <c r="G23" s="127"/>
    </row>
    <row r="24" spans="1:7" ht="18.75" customHeight="1">
      <c r="A24" s="116" t="s">
        <v>8</v>
      </c>
      <c r="B24" s="123" t="s">
        <v>19</v>
      </c>
      <c r="C24" s="127"/>
      <c r="D24" s="128"/>
      <c r="E24" s="129"/>
      <c r="F24" s="159">
        <f t="shared" si="0"/>
        <v>0</v>
      </c>
      <c r="G24" s="124">
        <f>SUM(F26:F28)</f>
        <v>5755.62</v>
      </c>
    </row>
    <row r="25" spans="1:7">
      <c r="A25" s="130"/>
      <c r="B25" s="131"/>
      <c r="C25" s="127"/>
      <c r="D25" s="128"/>
      <c r="E25" s="129"/>
      <c r="F25" s="159">
        <f t="shared" si="0"/>
        <v>0</v>
      </c>
      <c r="G25" s="127"/>
    </row>
    <row r="26" spans="1:7" ht="51">
      <c r="A26" s="116"/>
      <c r="B26" s="110" t="s">
        <v>87</v>
      </c>
      <c r="C26" s="111" t="s">
        <v>4</v>
      </c>
      <c r="D26" s="126">
        <v>19.5</v>
      </c>
      <c r="E26" s="126">
        <v>34.799999999999997</v>
      </c>
      <c r="F26" s="113">
        <f t="shared" si="0"/>
        <v>678.59999999999991</v>
      </c>
      <c r="G26" s="127"/>
    </row>
    <row r="27" spans="1:7" ht="54.75" customHeight="1">
      <c r="A27" s="116"/>
      <c r="B27" s="110" t="s">
        <v>88</v>
      </c>
      <c r="C27" s="111" t="s">
        <v>4</v>
      </c>
      <c r="D27" s="132">
        <v>3.65</v>
      </c>
      <c r="E27" s="133">
        <v>34.799999999999997</v>
      </c>
      <c r="F27" s="113">
        <f t="shared" si="0"/>
        <v>127.01999999999998</v>
      </c>
      <c r="G27" s="136"/>
    </row>
    <row r="28" spans="1:7" ht="25.5">
      <c r="A28" s="116"/>
      <c r="B28" s="110" t="s">
        <v>118</v>
      </c>
      <c r="C28" s="134" t="s">
        <v>16</v>
      </c>
      <c r="D28" s="132">
        <v>11</v>
      </c>
      <c r="E28" s="133">
        <v>450</v>
      </c>
      <c r="F28" s="113">
        <f t="shared" si="0"/>
        <v>4950</v>
      </c>
      <c r="G28" s="136"/>
    </row>
    <row r="29" spans="1:7" ht="16.5" customHeight="1">
      <c r="A29" s="116"/>
      <c r="B29" s="135"/>
      <c r="C29" s="168"/>
      <c r="D29" s="166"/>
      <c r="E29" s="167"/>
      <c r="F29" s="159"/>
      <c r="G29" s="136"/>
    </row>
    <row r="30" spans="1:7" ht="18" customHeight="1">
      <c r="A30" s="116" t="s">
        <v>9</v>
      </c>
      <c r="B30" s="135" t="s">
        <v>91</v>
      </c>
      <c r="C30" s="127"/>
      <c r="D30" s="136"/>
      <c r="E30" s="137"/>
      <c r="F30" s="159">
        <f t="shared" si="0"/>
        <v>0</v>
      </c>
      <c r="G30" s="138">
        <f>SUM(F32:F36)</f>
        <v>6752.62</v>
      </c>
    </row>
    <row r="31" spans="1:7" ht="13.5" customHeight="1">
      <c r="A31" s="130"/>
      <c r="B31" s="135"/>
      <c r="C31" s="127"/>
      <c r="D31" s="136"/>
      <c r="E31" s="137"/>
      <c r="F31" s="159">
        <f t="shared" si="0"/>
        <v>0</v>
      </c>
      <c r="G31" s="136"/>
    </row>
    <row r="32" spans="1:7" ht="26.25" customHeight="1">
      <c r="A32" s="116"/>
      <c r="B32" s="110" t="s">
        <v>73</v>
      </c>
      <c r="C32" s="111" t="s">
        <v>20</v>
      </c>
      <c r="D32" s="140">
        <v>247</v>
      </c>
      <c r="E32" s="133">
        <v>1.2</v>
      </c>
      <c r="F32" s="113">
        <f t="shared" si="0"/>
        <v>296.39999999999998</v>
      </c>
      <c r="G32" s="136"/>
    </row>
    <row r="33" spans="1:7" ht="39.75" customHeight="1">
      <c r="A33" s="151"/>
      <c r="B33" s="110" t="s">
        <v>21</v>
      </c>
      <c r="C33" s="111" t="s">
        <v>4</v>
      </c>
      <c r="D33" s="133">
        <v>8.25</v>
      </c>
      <c r="E33" s="133">
        <v>78</v>
      </c>
      <c r="F33" s="113">
        <f t="shared" si="0"/>
        <v>643.5</v>
      </c>
      <c r="G33" s="166"/>
    </row>
    <row r="34" spans="1:7" ht="19.5" customHeight="1">
      <c r="A34" s="151"/>
      <c r="B34" s="110" t="s">
        <v>89</v>
      </c>
      <c r="C34" s="111" t="s">
        <v>16</v>
      </c>
      <c r="D34" s="133">
        <v>3.3</v>
      </c>
      <c r="E34" s="133">
        <v>53.6</v>
      </c>
      <c r="F34" s="113">
        <f t="shared" si="0"/>
        <v>176.88</v>
      </c>
      <c r="G34" s="136"/>
    </row>
    <row r="35" spans="1:7" ht="18" customHeight="1">
      <c r="A35" s="116"/>
      <c r="B35" s="110" t="s">
        <v>92</v>
      </c>
      <c r="C35" s="111" t="s">
        <v>16</v>
      </c>
      <c r="D35" s="133">
        <v>52.2</v>
      </c>
      <c r="E35" s="133">
        <v>48</v>
      </c>
      <c r="F35" s="113">
        <f t="shared" si="0"/>
        <v>2505.6000000000004</v>
      </c>
      <c r="G35" s="136"/>
    </row>
    <row r="36" spans="1:7" ht="17.25" customHeight="1">
      <c r="A36" s="116"/>
      <c r="B36" s="177" t="s">
        <v>90</v>
      </c>
      <c r="C36" s="141" t="s">
        <v>16</v>
      </c>
      <c r="D36" s="133">
        <v>58.4</v>
      </c>
      <c r="E36" s="133">
        <v>53.6</v>
      </c>
      <c r="F36" s="113">
        <f t="shared" si="0"/>
        <v>3130.24</v>
      </c>
      <c r="G36" s="136"/>
    </row>
    <row r="37" spans="1:7">
      <c r="A37" s="116"/>
      <c r="B37" s="135"/>
      <c r="C37" s="127"/>
      <c r="D37" s="137"/>
      <c r="E37" s="137"/>
      <c r="F37" s="159">
        <f t="shared" si="0"/>
        <v>0</v>
      </c>
      <c r="G37" s="136"/>
    </row>
    <row r="38" spans="1:7">
      <c r="A38" s="116"/>
      <c r="B38" s="135"/>
      <c r="C38" s="127"/>
      <c r="D38" s="137"/>
      <c r="E38" s="137"/>
      <c r="F38" s="159">
        <f t="shared" si="0"/>
        <v>0</v>
      </c>
      <c r="G38" s="136"/>
    </row>
    <row r="39" spans="1:7">
      <c r="A39" s="116"/>
      <c r="B39" s="135"/>
      <c r="C39" s="127"/>
      <c r="D39" s="137"/>
      <c r="E39" s="137"/>
      <c r="F39" s="159">
        <f t="shared" si="0"/>
        <v>0</v>
      </c>
      <c r="G39" s="136"/>
    </row>
    <row r="40" spans="1:7" ht="19.5" customHeight="1">
      <c r="A40" s="116" t="s">
        <v>10</v>
      </c>
      <c r="B40" s="178" t="s">
        <v>30</v>
      </c>
      <c r="C40" s="127"/>
      <c r="D40" s="137"/>
      <c r="E40" s="137"/>
      <c r="F40" s="159">
        <f t="shared" si="0"/>
        <v>0</v>
      </c>
      <c r="G40" s="142">
        <f>SUM(F42:F58)</f>
        <v>9618.6699999999983</v>
      </c>
    </row>
    <row r="41" spans="1:7" ht="19.5" customHeight="1">
      <c r="A41" s="116"/>
      <c r="B41" s="135"/>
      <c r="C41" s="127"/>
      <c r="D41" s="137"/>
      <c r="E41" s="137"/>
      <c r="F41" s="159"/>
      <c r="G41" s="143"/>
    </row>
    <row r="42" spans="1:7">
      <c r="A42" s="121"/>
      <c r="B42" s="110" t="s">
        <v>29</v>
      </c>
      <c r="C42" s="118" t="s">
        <v>16</v>
      </c>
      <c r="D42" s="139">
        <v>24</v>
      </c>
      <c r="E42" s="139">
        <v>10.85</v>
      </c>
      <c r="F42" s="113">
        <f t="shared" si="0"/>
        <v>260.39999999999998</v>
      </c>
      <c r="G42" s="144"/>
    </row>
    <row r="43" spans="1:7" ht="12.75" customHeight="1">
      <c r="A43" s="121"/>
      <c r="B43" s="110" t="s">
        <v>31</v>
      </c>
      <c r="C43" s="118" t="s">
        <v>20</v>
      </c>
      <c r="D43" s="139">
        <v>3</v>
      </c>
      <c r="E43" s="139">
        <v>37</v>
      </c>
      <c r="F43" s="113">
        <f t="shared" si="0"/>
        <v>111</v>
      </c>
      <c r="G43" s="144"/>
    </row>
    <row r="44" spans="1:7" ht="12.75" customHeight="1">
      <c r="A44" s="121"/>
      <c r="B44" s="177" t="s">
        <v>76</v>
      </c>
      <c r="C44" s="118" t="s">
        <v>20</v>
      </c>
      <c r="D44" s="139">
        <v>7</v>
      </c>
      <c r="E44" s="139">
        <v>50.19</v>
      </c>
      <c r="F44" s="113">
        <f t="shared" si="0"/>
        <v>351.33</v>
      </c>
      <c r="G44" s="144"/>
    </row>
    <row r="45" spans="1:7" ht="13.5" customHeight="1">
      <c r="A45" s="109"/>
      <c r="B45" s="110" t="s">
        <v>64</v>
      </c>
      <c r="C45" s="118" t="s">
        <v>20</v>
      </c>
      <c r="D45" s="139">
        <v>4</v>
      </c>
      <c r="E45" s="139">
        <v>50.19</v>
      </c>
      <c r="F45" s="113">
        <f t="shared" si="0"/>
        <v>200.76</v>
      </c>
      <c r="G45" s="136"/>
    </row>
    <row r="46" spans="1:7">
      <c r="A46" s="179"/>
      <c r="B46" s="177" t="s">
        <v>77</v>
      </c>
      <c r="C46" s="118" t="s">
        <v>20</v>
      </c>
      <c r="D46" s="139">
        <v>7</v>
      </c>
      <c r="E46" s="139">
        <v>257</v>
      </c>
      <c r="F46" s="113">
        <f t="shared" si="0"/>
        <v>1799</v>
      </c>
      <c r="G46" s="136"/>
    </row>
    <row r="47" spans="1:7">
      <c r="A47" s="179"/>
      <c r="B47" s="177" t="s">
        <v>107</v>
      </c>
      <c r="C47" s="118" t="s">
        <v>20</v>
      </c>
      <c r="D47" s="139">
        <v>1</v>
      </c>
      <c r="E47" s="139">
        <v>343</v>
      </c>
      <c r="F47" s="113">
        <f t="shared" si="0"/>
        <v>343</v>
      </c>
      <c r="G47" s="136"/>
    </row>
    <row r="48" spans="1:7">
      <c r="A48" s="179"/>
      <c r="B48" s="177" t="s">
        <v>78</v>
      </c>
      <c r="C48" s="118" t="s">
        <v>20</v>
      </c>
      <c r="D48" s="139">
        <v>2</v>
      </c>
      <c r="E48" s="139">
        <v>419</v>
      </c>
      <c r="F48" s="113">
        <f t="shared" si="0"/>
        <v>838</v>
      </c>
      <c r="G48" s="136"/>
    </row>
    <row r="49" spans="1:7" ht="25.5">
      <c r="A49" s="179"/>
      <c r="B49" s="110" t="s">
        <v>99</v>
      </c>
      <c r="C49" s="118" t="s">
        <v>20</v>
      </c>
      <c r="D49" s="139">
        <v>4</v>
      </c>
      <c r="E49" s="139">
        <v>197.57</v>
      </c>
      <c r="F49" s="146">
        <f t="shared" si="0"/>
        <v>790.28</v>
      </c>
      <c r="G49" s="136"/>
    </row>
    <row r="50" spans="1:7" ht="15.75" customHeight="1">
      <c r="A50" s="179"/>
      <c r="B50" s="177" t="s">
        <v>100</v>
      </c>
      <c r="C50" s="118" t="s">
        <v>16</v>
      </c>
      <c r="D50" s="139">
        <v>7.5</v>
      </c>
      <c r="E50" s="139">
        <v>252</v>
      </c>
      <c r="F50" s="113">
        <f t="shared" si="0"/>
        <v>1890</v>
      </c>
      <c r="G50" s="136"/>
    </row>
    <row r="51" spans="1:7" ht="12.75" customHeight="1">
      <c r="A51" s="109"/>
      <c r="B51" s="110" t="s">
        <v>105</v>
      </c>
      <c r="C51" s="118" t="s">
        <v>16</v>
      </c>
      <c r="D51" s="139">
        <v>6</v>
      </c>
      <c r="E51" s="139">
        <v>29</v>
      </c>
      <c r="F51" s="113">
        <f t="shared" si="0"/>
        <v>174</v>
      </c>
      <c r="G51" s="136"/>
    </row>
    <row r="52" spans="1:7">
      <c r="A52" s="180"/>
      <c r="B52" s="110" t="s">
        <v>106</v>
      </c>
      <c r="C52" s="118" t="s">
        <v>16</v>
      </c>
      <c r="D52" s="139"/>
      <c r="E52" s="139"/>
      <c r="F52" s="113">
        <f t="shared" si="0"/>
        <v>0</v>
      </c>
      <c r="G52" s="136"/>
    </row>
    <row r="53" spans="1:7">
      <c r="A53" s="180"/>
      <c r="B53" s="110" t="s">
        <v>65</v>
      </c>
      <c r="C53" s="118" t="s">
        <v>16</v>
      </c>
      <c r="D53" s="139">
        <v>15</v>
      </c>
      <c r="E53" s="139">
        <v>34.06</v>
      </c>
      <c r="F53" s="113">
        <f t="shared" si="0"/>
        <v>510.90000000000003</v>
      </c>
      <c r="G53" s="136"/>
    </row>
    <row r="54" spans="1:7" ht="12.75" customHeight="1">
      <c r="A54" s="121"/>
      <c r="B54" s="110" t="s">
        <v>117</v>
      </c>
      <c r="C54" s="118" t="s">
        <v>20</v>
      </c>
      <c r="D54" s="139"/>
      <c r="E54" s="139"/>
      <c r="F54" s="113">
        <f t="shared" si="0"/>
        <v>0</v>
      </c>
      <c r="G54" s="136"/>
    </row>
    <row r="55" spans="1:7" ht="12.75" customHeight="1">
      <c r="A55" s="121"/>
      <c r="B55" s="110" t="s">
        <v>104</v>
      </c>
      <c r="C55" s="118" t="s">
        <v>98</v>
      </c>
      <c r="D55" s="139">
        <v>10</v>
      </c>
      <c r="E55" s="139">
        <v>115</v>
      </c>
      <c r="F55" s="113">
        <f t="shared" si="0"/>
        <v>1150</v>
      </c>
      <c r="G55" s="136"/>
    </row>
    <row r="56" spans="1:7" ht="12.75" customHeight="1">
      <c r="A56" s="121"/>
      <c r="B56" s="110" t="s">
        <v>116</v>
      </c>
      <c r="C56" s="118" t="s">
        <v>20</v>
      </c>
      <c r="D56" s="139">
        <v>1</v>
      </c>
      <c r="E56" s="139">
        <v>198</v>
      </c>
      <c r="F56" s="113">
        <f t="shared" si="0"/>
        <v>198</v>
      </c>
      <c r="G56" s="144"/>
    </row>
    <row r="57" spans="1:7" ht="18.75" customHeight="1">
      <c r="A57" s="121"/>
      <c r="B57" s="110"/>
      <c r="C57" s="111" t="s">
        <v>20</v>
      </c>
      <c r="D57" s="133">
        <v>3</v>
      </c>
      <c r="E57" s="133">
        <v>334</v>
      </c>
      <c r="F57" s="113">
        <f t="shared" si="0"/>
        <v>1002</v>
      </c>
      <c r="G57" s="147"/>
    </row>
    <row r="58" spans="1:7">
      <c r="A58" s="116"/>
      <c r="B58" s="177" t="s">
        <v>108</v>
      </c>
      <c r="C58" s="127"/>
      <c r="D58" s="137"/>
      <c r="E58" s="137"/>
      <c r="F58" s="159">
        <f t="shared" si="0"/>
        <v>0</v>
      </c>
      <c r="G58" s="144"/>
    </row>
    <row r="59" spans="1:7">
      <c r="A59" s="116"/>
      <c r="B59" s="135"/>
      <c r="C59" s="127"/>
      <c r="D59" s="137"/>
      <c r="E59" s="137"/>
      <c r="F59" s="159">
        <f t="shared" si="0"/>
        <v>0</v>
      </c>
      <c r="G59" s="144"/>
    </row>
    <row r="60" spans="1:7">
      <c r="A60" s="116"/>
      <c r="B60" s="135"/>
      <c r="C60" s="127"/>
      <c r="D60" s="137"/>
      <c r="E60" s="137"/>
      <c r="F60" s="159">
        <f t="shared" si="0"/>
        <v>0</v>
      </c>
      <c r="G60" s="144"/>
    </row>
    <row r="61" spans="1:7">
      <c r="A61" s="116" t="s">
        <v>85</v>
      </c>
      <c r="B61" s="135" t="s">
        <v>22</v>
      </c>
      <c r="C61" s="127"/>
      <c r="D61" s="136"/>
      <c r="E61" s="136"/>
      <c r="F61" s="159">
        <f t="shared" si="0"/>
        <v>0</v>
      </c>
      <c r="G61" s="142"/>
    </row>
    <row r="62" spans="1:7">
      <c r="A62" s="148"/>
      <c r="B62" s="135"/>
      <c r="C62" s="127"/>
      <c r="D62" s="137"/>
      <c r="E62" s="137"/>
      <c r="F62" s="159">
        <f t="shared" si="0"/>
        <v>0</v>
      </c>
      <c r="G62" s="136"/>
    </row>
    <row r="63" spans="1:7">
      <c r="A63" s="148" t="s">
        <v>12</v>
      </c>
      <c r="B63" s="135" t="s">
        <v>33</v>
      </c>
      <c r="C63" s="127"/>
      <c r="D63" s="136"/>
      <c r="E63" s="137"/>
      <c r="F63" s="159">
        <f t="shared" si="0"/>
        <v>0</v>
      </c>
      <c r="G63" s="142">
        <f>SUM(F64:F65)</f>
        <v>2884</v>
      </c>
    </row>
    <row r="64" spans="1:7">
      <c r="A64" s="148"/>
      <c r="B64" s="135" t="s">
        <v>32</v>
      </c>
      <c r="C64" s="127" t="s">
        <v>20</v>
      </c>
      <c r="D64" s="137">
        <v>2</v>
      </c>
      <c r="E64" s="137">
        <v>467</v>
      </c>
      <c r="F64" s="159">
        <f t="shared" si="0"/>
        <v>934</v>
      </c>
      <c r="G64" s="144"/>
    </row>
    <row r="65" spans="1:7" ht="24" customHeight="1">
      <c r="A65" s="149"/>
      <c r="B65" s="135" t="s">
        <v>93</v>
      </c>
      <c r="C65" s="127" t="s">
        <v>94</v>
      </c>
      <c r="D65" s="167">
        <v>15</v>
      </c>
      <c r="E65" s="167">
        <v>130</v>
      </c>
      <c r="F65" s="159">
        <f t="shared" si="0"/>
        <v>1950</v>
      </c>
      <c r="G65" s="136"/>
    </row>
    <row r="66" spans="1:7" ht="24" customHeight="1">
      <c r="A66" s="149"/>
      <c r="B66" s="135"/>
      <c r="C66" s="127"/>
      <c r="D66" s="136"/>
      <c r="E66" s="137"/>
      <c r="F66" s="159">
        <f t="shared" si="0"/>
        <v>0</v>
      </c>
      <c r="G66" s="136"/>
    </row>
    <row r="67" spans="1:7">
      <c r="A67" s="148" t="s">
        <v>14</v>
      </c>
      <c r="B67" s="135" t="s">
        <v>23</v>
      </c>
      <c r="C67" s="127"/>
      <c r="D67" s="136"/>
      <c r="E67" s="137"/>
      <c r="F67" s="159">
        <f t="shared" ref="F67:F86" si="1">D67*E67</f>
        <v>0</v>
      </c>
      <c r="G67" s="142">
        <f>SUM(F68:F70)</f>
        <v>1881.03</v>
      </c>
    </row>
    <row r="68" spans="1:7" ht="24.95" customHeight="1">
      <c r="A68" s="149"/>
      <c r="B68" s="135" t="s">
        <v>79</v>
      </c>
      <c r="C68" s="158" t="s">
        <v>4</v>
      </c>
      <c r="D68" s="167">
        <v>18</v>
      </c>
      <c r="E68" s="167">
        <v>53</v>
      </c>
      <c r="F68" s="159">
        <f t="shared" si="1"/>
        <v>954</v>
      </c>
      <c r="G68" s="136"/>
    </row>
    <row r="69" spans="1:7" ht="39.950000000000003" customHeight="1">
      <c r="A69" s="148"/>
      <c r="B69" s="135" t="s">
        <v>80</v>
      </c>
      <c r="C69" s="158" t="s">
        <v>4</v>
      </c>
      <c r="D69" s="167">
        <v>39</v>
      </c>
      <c r="E69" s="167">
        <v>18.739999999999998</v>
      </c>
      <c r="F69" s="159">
        <f t="shared" si="1"/>
        <v>730.8599999999999</v>
      </c>
      <c r="G69" s="136"/>
    </row>
    <row r="70" spans="1:7" ht="39.950000000000003" customHeight="1">
      <c r="A70" s="148"/>
      <c r="B70" s="135" t="s">
        <v>115</v>
      </c>
      <c r="C70" s="127" t="s">
        <v>4</v>
      </c>
      <c r="D70" s="137">
        <v>39</v>
      </c>
      <c r="E70" s="136">
        <v>5.03</v>
      </c>
      <c r="F70" s="159">
        <f t="shared" si="1"/>
        <v>196.17000000000002</v>
      </c>
      <c r="G70" s="136"/>
    </row>
    <row r="71" spans="1:7" ht="39.950000000000003" customHeight="1">
      <c r="A71" s="148"/>
      <c r="B71" s="135"/>
      <c r="C71" s="127"/>
      <c r="D71" s="137"/>
      <c r="E71" s="136"/>
      <c r="F71" s="159">
        <f t="shared" si="1"/>
        <v>0</v>
      </c>
      <c r="G71" s="136"/>
    </row>
    <row r="72" spans="1:7">
      <c r="A72" s="151"/>
      <c r="B72" s="135"/>
      <c r="C72" s="158"/>
      <c r="D72" s="166"/>
      <c r="E72" s="137"/>
      <c r="F72" s="159">
        <f t="shared" si="1"/>
        <v>0</v>
      </c>
      <c r="G72" s="170"/>
    </row>
    <row r="73" spans="1:7" ht="15" customHeight="1">
      <c r="A73" s="148" t="s">
        <v>17</v>
      </c>
      <c r="B73" s="135" t="s">
        <v>13</v>
      </c>
      <c r="C73" s="158"/>
      <c r="D73" s="166"/>
      <c r="E73" s="137"/>
      <c r="F73" s="159">
        <f t="shared" si="1"/>
        <v>0</v>
      </c>
      <c r="G73" s="150">
        <f>SUM(F74:F77)</f>
        <v>17736.203099999999</v>
      </c>
    </row>
    <row r="74" spans="1:7" ht="25.5" customHeight="1">
      <c r="A74" s="148"/>
      <c r="B74" s="135" t="s">
        <v>67</v>
      </c>
      <c r="C74" s="158" t="s">
        <v>4</v>
      </c>
      <c r="D74" s="169">
        <v>657.87</v>
      </c>
      <c r="E74" s="137">
        <v>19.27</v>
      </c>
      <c r="F74" s="159">
        <f t="shared" si="1"/>
        <v>12677.1549</v>
      </c>
      <c r="G74" s="136"/>
    </row>
    <row r="75" spans="1:7" ht="28.5" customHeight="1">
      <c r="A75" s="148"/>
      <c r="B75" s="135" t="s">
        <v>68</v>
      </c>
      <c r="C75" s="158" t="s">
        <v>4</v>
      </c>
      <c r="D75" s="167">
        <v>279.75</v>
      </c>
      <c r="E75" s="137">
        <v>12.12</v>
      </c>
      <c r="F75" s="159">
        <f t="shared" si="1"/>
        <v>3390.5699999999997</v>
      </c>
      <c r="G75" s="136"/>
    </row>
    <row r="76" spans="1:7" ht="26.25" customHeight="1">
      <c r="A76" s="148"/>
      <c r="B76" s="135" t="s">
        <v>24</v>
      </c>
      <c r="C76" s="158" t="s">
        <v>4</v>
      </c>
      <c r="D76" s="167">
        <v>35.94</v>
      </c>
      <c r="E76" s="136">
        <v>18.440000000000001</v>
      </c>
      <c r="F76" s="159">
        <f t="shared" si="1"/>
        <v>662.73360000000002</v>
      </c>
      <c r="G76" s="136"/>
    </row>
    <row r="77" spans="1:7" ht="28.5" customHeight="1">
      <c r="A77" s="148"/>
      <c r="B77" s="135" t="s">
        <v>75</v>
      </c>
      <c r="C77" s="158" t="s">
        <v>4</v>
      </c>
      <c r="D77" s="167">
        <v>79.38</v>
      </c>
      <c r="E77" s="136">
        <v>12.67</v>
      </c>
      <c r="F77" s="159">
        <f t="shared" si="1"/>
        <v>1005.7446</v>
      </c>
      <c r="G77" s="136"/>
    </row>
    <row r="78" spans="1:7">
      <c r="A78" s="151"/>
      <c r="B78" s="135"/>
      <c r="C78" s="127"/>
      <c r="D78" s="136"/>
      <c r="E78" s="136"/>
      <c r="F78" s="159">
        <f t="shared" si="1"/>
        <v>0</v>
      </c>
      <c r="G78" s="136"/>
    </row>
    <row r="79" spans="1:7" ht="15.75" customHeight="1">
      <c r="A79" s="151" t="s">
        <v>61</v>
      </c>
      <c r="B79" s="135" t="s">
        <v>62</v>
      </c>
      <c r="C79" s="127"/>
      <c r="D79" s="136"/>
      <c r="E79" s="136"/>
      <c r="F79" s="159">
        <f t="shared" si="1"/>
        <v>0</v>
      </c>
      <c r="G79" s="142">
        <f>SUM(F80:F86)</f>
        <v>9884.8810000000012</v>
      </c>
    </row>
    <row r="80" spans="1:7" ht="17.25" customHeight="1">
      <c r="A80" s="145"/>
      <c r="B80" s="135" t="s">
        <v>74</v>
      </c>
      <c r="C80" s="127" t="s">
        <v>4</v>
      </c>
      <c r="D80" s="137">
        <v>17.97</v>
      </c>
      <c r="E80" s="137">
        <v>78</v>
      </c>
      <c r="F80" s="159">
        <f t="shared" si="1"/>
        <v>1401.6599999999999</v>
      </c>
      <c r="G80" s="136"/>
    </row>
    <row r="81" spans="1:7" ht="12.75" customHeight="1">
      <c r="A81" s="151"/>
      <c r="B81" s="135" t="s">
        <v>25</v>
      </c>
      <c r="C81" s="127" t="s">
        <v>4</v>
      </c>
      <c r="D81" s="137">
        <v>155.78</v>
      </c>
      <c r="E81" s="137">
        <v>1.95</v>
      </c>
      <c r="F81" s="159">
        <f t="shared" si="1"/>
        <v>303.77100000000002</v>
      </c>
      <c r="G81" s="136"/>
    </row>
    <row r="82" spans="1:7" ht="27.75" customHeight="1">
      <c r="A82" s="151"/>
      <c r="B82" s="135" t="s">
        <v>26</v>
      </c>
      <c r="C82" s="158" t="s">
        <v>6</v>
      </c>
      <c r="D82" s="167">
        <v>10</v>
      </c>
      <c r="E82" s="167">
        <v>10.4</v>
      </c>
      <c r="F82" s="159">
        <f t="shared" si="1"/>
        <v>104</v>
      </c>
      <c r="G82" s="136"/>
    </row>
    <row r="83" spans="1:7" ht="12.75" customHeight="1">
      <c r="A83" s="151"/>
      <c r="B83" s="135" t="s">
        <v>110</v>
      </c>
      <c r="C83" s="127" t="s">
        <v>4</v>
      </c>
      <c r="D83" s="137">
        <v>14.4</v>
      </c>
      <c r="E83" s="171">
        <v>450</v>
      </c>
      <c r="F83" s="159">
        <f t="shared" si="1"/>
        <v>6480</v>
      </c>
      <c r="G83" s="136"/>
    </row>
    <row r="84" spans="1:7" ht="12.75" customHeight="1">
      <c r="A84" s="151"/>
      <c r="B84" s="135" t="s">
        <v>114</v>
      </c>
      <c r="C84" s="127" t="s">
        <v>98</v>
      </c>
      <c r="D84" s="137">
        <v>3</v>
      </c>
      <c r="E84" s="171">
        <v>52</v>
      </c>
      <c r="F84" s="159">
        <f t="shared" si="1"/>
        <v>156</v>
      </c>
      <c r="G84" s="144"/>
    </row>
    <row r="85" spans="1:7" ht="12.75" customHeight="1">
      <c r="A85" s="151"/>
      <c r="B85" s="135" t="s">
        <v>113</v>
      </c>
      <c r="C85" s="127" t="s">
        <v>98</v>
      </c>
      <c r="D85" s="137">
        <v>13</v>
      </c>
      <c r="E85" s="137">
        <v>65</v>
      </c>
      <c r="F85" s="159">
        <f t="shared" si="1"/>
        <v>845</v>
      </c>
      <c r="G85" s="136"/>
    </row>
    <row r="86" spans="1:7" ht="28.5" customHeight="1">
      <c r="A86" s="151"/>
      <c r="B86" s="135" t="s">
        <v>122</v>
      </c>
      <c r="C86" s="127" t="s">
        <v>4</v>
      </c>
      <c r="D86" s="137">
        <v>15</v>
      </c>
      <c r="E86" s="136">
        <v>39.630000000000003</v>
      </c>
      <c r="F86" s="136">
        <f t="shared" si="1"/>
        <v>594.45000000000005</v>
      </c>
      <c r="G86" s="136"/>
    </row>
    <row r="87" spans="1:7">
      <c r="A87" s="172"/>
      <c r="B87" s="135" t="s">
        <v>27</v>
      </c>
      <c r="C87" s="173"/>
      <c r="D87" s="170"/>
      <c r="E87" s="170"/>
      <c r="F87" s="170"/>
      <c r="G87" s="152">
        <f>SUM(G12:G86)</f>
        <v>56630.802099999994</v>
      </c>
    </row>
    <row r="88" spans="1:7" ht="13.5" thickBot="1">
      <c r="A88" s="172"/>
      <c r="B88" s="174"/>
      <c r="C88" s="173"/>
      <c r="D88" s="170"/>
      <c r="E88" s="170"/>
      <c r="F88" s="170"/>
      <c r="G88" s="153"/>
    </row>
    <row r="89" spans="1:7">
      <c r="A89" s="172"/>
      <c r="B89" s="105"/>
      <c r="C89" s="173"/>
      <c r="D89" s="170"/>
      <c r="E89" s="170"/>
      <c r="F89" s="170"/>
      <c r="G89" s="143"/>
    </row>
    <row r="90" spans="1:7">
      <c r="A90" s="172"/>
      <c r="B90" s="174"/>
      <c r="C90" s="173"/>
      <c r="D90" s="170"/>
      <c r="E90" s="170"/>
      <c r="F90" s="170"/>
      <c r="G90" s="143"/>
    </row>
    <row r="91" spans="1:7">
      <c r="A91" s="172"/>
      <c r="B91" s="174"/>
      <c r="C91" s="173"/>
      <c r="D91" s="170"/>
      <c r="E91" s="170"/>
      <c r="F91" s="170"/>
      <c r="G91" s="143"/>
    </row>
    <row r="92" spans="1:7">
      <c r="A92" s="172"/>
      <c r="B92" s="174"/>
      <c r="C92" s="173"/>
      <c r="D92" s="170"/>
      <c r="E92" s="170"/>
      <c r="F92" s="170"/>
      <c r="G92" s="143"/>
    </row>
    <row r="93" spans="1:7">
      <c r="A93" s="172"/>
      <c r="B93" s="174"/>
      <c r="C93" s="173"/>
      <c r="D93" s="170"/>
      <c r="E93" s="170"/>
      <c r="F93" s="170"/>
      <c r="G93" s="143"/>
    </row>
    <row r="94" spans="1:7">
      <c r="A94" s="172"/>
      <c r="B94" s="174"/>
      <c r="C94" s="173"/>
      <c r="D94" s="170"/>
      <c r="E94" s="170"/>
      <c r="F94" s="170"/>
      <c r="G94" s="143"/>
    </row>
    <row r="95" spans="1:7">
      <c r="A95" s="151"/>
      <c r="B95" s="175"/>
      <c r="C95" s="127"/>
      <c r="D95" s="136"/>
      <c r="E95" s="136"/>
      <c r="F95" s="136"/>
      <c r="G95" s="136"/>
    </row>
  </sheetData>
  <mergeCells count="7">
    <mergeCell ref="A1:G1"/>
    <mergeCell ref="F7:G7"/>
    <mergeCell ref="A2:G2"/>
    <mergeCell ref="A3:G3"/>
    <mergeCell ref="A4:G4"/>
    <mergeCell ref="A5:G5"/>
    <mergeCell ref="A6:G6"/>
  </mergeCells>
  <phoneticPr fontId="0" type="noConversion"/>
  <pageMargins left="0.91" right="0.3" top="0.32" bottom="0.77" header="0.2" footer="0.59"/>
  <pageSetup paperSize="9" scale="58" orientation="portrait" horizontalDpi="300" verticalDpi="300" r:id="rId1"/>
  <headerFooter alignWithMargins="0"/>
  <rowBreaks count="1" manualBreakCount="1">
    <brk id="60" max="16383" man="1"/>
  </rowBreaks>
  <colBreaks count="1" manualBreakCount="1">
    <brk id="7" max="1048575" man="1"/>
  </colBreaks>
  <ignoredErrors>
    <ignoredError sqref="A5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0" zoomScaleNormal="75" zoomScaleSheetLayoutView="80" workbookViewId="0">
      <selection activeCell="C4" sqref="C4"/>
    </sheetView>
  </sheetViews>
  <sheetFormatPr defaultRowHeight="12.75"/>
  <cols>
    <col min="5" max="5" width="12.7109375" customWidth="1"/>
    <col min="10" max="10" width="10.7109375" customWidth="1"/>
    <col min="12" max="12" width="10.7109375" customWidth="1"/>
    <col min="13" max="13" width="12" customWidth="1"/>
    <col min="14" max="14" width="11.5703125" customWidth="1"/>
  </cols>
  <sheetData>
    <row r="1" spans="1:14" ht="15">
      <c r="A1" s="2"/>
      <c r="B1" s="3"/>
      <c r="C1" s="3"/>
      <c r="D1" s="83" t="s">
        <v>36</v>
      </c>
      <c r="E1" s="83"/>
      <c r="F1" s="83"/>
      <c r="G1" s="83"/>
      <c r="H1" s="83"/>
      <c r="I1" s="83"/>
      <c r="J1" s="83"/>
      <c r="K1" s="83"/>
      <c r="L1" s="83"/>
      <c r="M1" s="3"/>
      <c r="N1" s="3"/>
    </row>
    <row r="2" spans="1:14" ht="15">
      <c r="A2" s="4"/>
      <c r="B2" s="5"/>
      <c r="C2" s="5"/>
      <c r="D2" s="84"/>
      <c r="E2" s="84"/>
      <c r="F2" s="84"/>
      <c r="G2" s="84"/>
      <c r="H2" s="84"/>
      <c r="I2" s="84"/>
      <c r="J2" s="84"/>
      <c r="K2" s="84"/>
      <c r="L2" s="84"/>
      <c r="M2" s="5"/>
      <c r="N2" s="5"/>
    </row>
    <row r="3" spans="1:14" ht="15">
      <c r="A3" s="85"/>
      <c r="B3" s="86"/>
      <c r="C3" s="6"/>
      <c r="D3" s="7"/>
      <c r="E3" s="7"/>
      <c r="F3" s="7"/>
      <c r="G3" s="7"/>
      <c r="H3" s="7"/>
      <c r="I3" s="7"/>
      <c r="J3" s="7"/>
      <c r="K3" s="7"/>
      <c r="L3" s="7"/>
      <c r="M3" s="5"/>
      <c r="N3" s="5"/>
    </row>
    <row r="4" spans="1:14" ht="15">
      <c r="A4" s="85" t="s">
        <v>34</v>
      </c>
      <c r="B4" s="86"/>
      <c r="C4" s="6" t="s">
        <v>86</v>
      </c>
      <c r="D4" s="7"/>
      <c r="E4" s="7"/>
      <c r="F4" s="7"/>
      <c r="G4" s="7"/>
      <c r="H4" s="7"/>
      <c r="I4" s="1" t="s">
        <v>63</v>
      </c>
      <c r="J4" s="1"/>
      <c r="K4" s="7"/>
      <c r="L4" s="7"/>
      <c r="M4" s="5"/>
      <c r="N4" s="5"/>
    </row>
    <row r="5" spans="1:14" ht="15">
      <c r="A5" s="85" t="s">
        <v>37</v>
      </c>
      <c r="B5" s="86"/>
      <c r="C5" s="6" t="s">
        <v>102</v>
      </c>
      <c r="D5" s="7"/>
      <c r="E5" s="7"/>
      <c r="F5" s="7"/>
      <c r="G5" s="7"/>
      <c r="H5" s="7"/>
      <c r="I5" s="7"/>
      <c r="J5" s="7"/>
      <c r="K5" s="7"/>
      <c r="L5" s="7"/>
      <c r="M5" s="5"/>
      <c r="N5" s="5"/>
    </row>
    <row r="6" spans="1:14" ht="15">
      <c r="A6" s="85" t="s">
        <v>38</v>
      </c>
      <c r="B6" s="86"/>
      <c r="C6" s="6" t="s">
        <v>103</v>
      </c>
      <c r="D6" s="7"/>
      <c r="E6" s="7"/>
      <c r="F6" s="7"/>
      <c r="G6" s="7"/>
      <c r="H6" s="7"/>
      <c r="I6" s="7"/>
      <c r="J6" s="7"/>
      <c r="K6" s="7"/>
      <c r="L6" s="7"/>
      <c r="M6" s="5"/>
      <c r="N6" s="5"/>
    </row>
    <row r="7" spans="1:14" ht="15">
      <c r="A7" s="85" t="s">
        <v>0</v>
      </c>
      <c r="B7" s="86"/>
      <c r="C7" s="8" t="s">
        <v>39</v>
      </c>
      <c r="D7" s="7"/>
      <c r="E7" s="7"/>
      <c r="F7" s="7"/>
      <c r="G7" s="7"/>
      <c r="H7" s="7"/>
      <c r="I7" s="7"/>
      <c r="J7" s="7"/>
      <c r="K7" s="7"/>
      <c r="L7" s="7"/>
      <c r="M7" s="5"/>
      <c r="N7" s="5"/>
    </row>
    <row r="8" spans="1:14" ht="15">
      <c r="A8" s="76" t="s">
        <v>40</v>
      </c>
      <c r="B8" s="77"/>
      <c r="C8" s="9" t="s">
        <v>41</v>
      </c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</row>
    <row r="9" spans="1:14">
      <c r="A9" s="67" t="s">
        <v>42</v>
      </c>
      <c r="B9" s="78" t="s">
        <v>43</v>
      </c>
      <c r="C9" s="79"/>
      <c r="D9" s="79"/>
      <c r="E9" s="78" t="s">
        <v>44</v>
      </c>
      <c r="F9" s="80"/>
      <c r="G9" s="68"/>
      <c r="H9" s="69" t="s">
        <v>45</v>
      </c>
      <c r="I9" s="68"/>
      <c r="J9" s="70" t="s">
        <v>45</v>
      </c>
      <c r="K9" s="68"/>
      <c r="L9" s="69" t="s">
        <v>45</v>
      </c>
      <c r="M9" s="68"/>
      <c r="N9" s="69" t="s">
        <v>45</v>
      </c>
    </row>
    <row r="10" spans="1:14">
      <c r="A10" s="19"/>
      <c r="B10" s="20"/>
      <c r="C10" s="21"/>
      <c r="D10" s="21"/>
      <c r="E10" s="81" t="s">
        <v>46</v>
      </c>
      <c r="F10" s="82"/>
      <c r="G10" s="20" t="s">
        <v>47</v>
      </c>
      <c r="H10" s="22">
        <v>1</v>
      </c>
      <c r="I10" s="20" t="s">
        <v>47</v>
      </c>
      <c r="J10" s="21">
        <v>2</v>
      </c>
      <c r="K10" s="20" t="s">
        <v>47</v>
      </c>
      <c r="L10" s="22">
        <v>3</v>
      </c>
      <c r="M10" s="20" t="s">
        <v>47</v>
      </c>
      <c r="N10" s="22">
        <v>4</v>
      </c>
    </row>
    <row r="11" spans="1:14">
      <c r="A11" s="23" t="s">
        <v>3</v>
      </c>
      <c r="B11" s="24" t="s">
        <v>48</v>
      </c>
      <c r="C11" s="25"/>
      <c r="D11" s="25"/>
      <c r="E11" s="26">
        <f>'Planilha cheia'!G12</f>
        <v>1408.278</v>
      </c>
      <c r="F11" s="27"/>
      <c r="G11" s="28">
        <v>1</v>
      </c>
      <c r="H11" s="29">
        <f>G11*E11</f>
        <v>1408.278</v>
      </c>
      <c r="I11" s="28"/>
      <c r="J11" s="29">
        <f>I11*E11</f>
        <v>0</v>
      </c>
      <c r="K11" s="28"/>
      <c r="L11" s="30">
        <f>K11*E11</f>
        <v>0</v>
      </c>
      <c r="M11" s="28"/>
      <c r="N11" s="72">
        <f t="shared" ref="N11:N24" si="0">M11*E11</f>
        <v>0</v>
      </c>
    </row>
    <row r="12" spans="1:14">
      <c r="A12" s="31" t="s">
        <v>5</v>
      </c>
      <c r="B12" s="32" t="s">
        <v>49</v>
      </c>
      <c r="C12" s="25"/>
      <c r="D12" s="25"/>
      <c r="E12" s="33"/>
      <c r="F12" s="27"/>
      <c r="G12" s="34">
        <v>1</v>
      </c>
      <c r="H12" s="29">
        <f t="shared" ref="H12:H24" si="1">G12*E12</f>
        <v>0</v>
      </c>
      <c r="I12" s="34"/>
      <c r="J12" s="29">
        <f t="shared" ref="J12:J23" si="2">I12*E12</f>
        <v>0</v>
      </c>
      <c r="K12" s="34"/>
      <c r="L12" s="30">
        <f t="shared" ref="L12:L24" si="3">K12*E12</f>
        <v>0</v>
      </c>
      <c r="M12" s="34"/>
      <c r="N12" s="72">
        <f t="shared" si="0"/>
        <v>0</v>
      </c>
    </row>
    <row r="13" spans="1:14">
      <c r="A13" s="31" t="s">
        <v>7</v>
      </c>
      <c r="B13" s="24" t="s">
        <v>50</v>
      </c>
      <c r="C13" s="25"/>
      <c r="D13" s="25"/>
      <c r="E13" s="33">
        <f>'Planilha cheia'!G20</f>
        <v>709.5</v>
      </c>
      <c r="F13" s="27"/>
      <c r="G13" s="34">
        <v>0.25</v>
      </c>
      <c r="H13" s="29">
        <f t="shared" si="1"/>
        <v>177.375</v>
      </c>
      <c r="I13" s="34">
        <v>0.75</v>
      </c>
      <c r="J13" s="29">
        <f t="shared" si="2"/>
        <v>532.125</v>
      </c>
      <c r="K13" s="34"/>
      <c r="L13" s="30">
        <f t="shared" si="3"/>
        <v>0</v>
      </c>
      <c r="M13" s="34"/>
      <c r="N13" s="72">
        <f t="shared" si="0"/>
        <v>0</v>
      </c>
    </row>
    <row r="14" spans="1:14">
      <c r="A14" s="31" t="s">
        <v>8</v>
      </c>
      <c r="B14" s="24" t="s">
        <v>59</v>
      </c>
      <c r="C14" s="25"/>
      <c r="D14" s="25"/>
      <c r="E14" s="33">
        <f>'Planilha cheia'!G24</f>
        <v>5755.62</v>
      </c>
      <c r="F14" s="27"/>
      <c r="G14" s="34">
        <v>1</v>
      </c>
      <c r="H14" s="29">
        <f t="shared" si="1"/>
        <v>5755.62</v>
      </c>
      <c r="I14" s="34"/>
      <c r="J14" s="29">
        <f t="shared" si="2"/>
        <v>0</v>
      </c>
      <c r="K14" s="34"/>
      <c r="L14" s="30">
        <f t="shared" si="3"/>
        <v>0</v>
      </c>
      <c r="M14" s="34"/>
      <c r="N14" s="72">
        <f t="shared" si="0"/>
        <v>0</v>
      </c>
    </row>
    <row r="15" spans="1:14">
      <c r="A15" s="31" t="s">
        <v>9</v>
      </c>
      <c r="B15" s="24" t="s">
        <v>83</v>
      </c>
      <c r="C15" s="25"/>
      <c r="D15" s="25"/>
      <c r="E15" s="33">
        <f>'Planilha cheia'!G30</f>
        <v>6752.62</v>
      </c>
      <c r="F15" s="27"/>
      <c r="G15" s="34">
        <v>1</v>
      </c>
      <c r="H15" s="29">
        <f t="shared" si="1"/>
        <v>6752.62</v>
      </c>
      <c r="I15" s="34"/>
      <c r="J15" s="29">
        <f t="shared" si="2"/>
        <v>0</v>
      </c>
      <c r="K15" s="34"/>
      <c r="L15" s="30">
        <f t="shared" si="3"/>
        <v>0</v>
      </c>
      <c r="M15" s="34"/>
      <c r="N15" s="72">
        <f t="shared" si="0"/>
        <v>0</v>
      </c>
    </row>
    <row r="16" spans="1:14">
      <c r="A16" s="31" t="s">
        <v>10</v>
      </c>
      <c r="B16" s="24" t="s">
        <v>51</v>
      </c>
      <c r="C16" s="25"/>
      <c r="D16" s="25"/>
      <c r="E16" s="33">
        <f>'Planilha cheia'!G40</f>
        <v>9618.6699999999983</v>
      </c>
      <c r="F16" s="27"/>
      <c r="G16" s="34"/>
      <c r="H16" s="29">
        <f t="shared" si="1"/>
        <v>0</v>
      </c>
      <c r="I16" s="34">
        <v>1</v>
      </c>
      <c r="J16" s="29">
        <f t="shared" si="2"/>
        <v>9618.6699999999983</v>
      </c>
      <c r="K16" s="34"/>
      <c r="L16" s="30">
        <f t="shared" si="3"/>
        <v>0</v>
      </c>
      <c r="M16" s="34"/>
      <c r="N16" s="72">
        <f t="shared" si="0"/>
        <v>0</v>
      </c>
    </row>
    <row r="17" spans="1:14">
      <c r="A17" s="31">
        <v>7</v>
      </c>
      <c r="B17" s="35" t="s">
        <v>60</v>
      </c>
      <c r="C17" s="25"/>
      <c r="D17" s="25"/>
      <c r="E17" s="33">
        <f>'Planilha cheia'!G61</f>
        <v>0</v>
      </c>
      <c r="F17" s="27"/>
      <c r="G17" s="34"/>
      <c r="H17" s="29">
        <f t="shared" si="1"/>
        <v>0</v>
      </c>
      <c r="I17" s="34">
        <v>1</v>
      </c>
      <c r="J17" s="29">
        <f t="shared" si="2"/>
        <v>0</v>
      </c>
      <c r="K17" s="34"/>
      <c r="L17" s="30">
        <f t="shared" si="3"/>
        <v>0</v>
      </c>
      <c r="M17" s="34"/>
      <c r="N17" s="72">
        <f t="shared" si="0"/>
        <v>0</v>
      </c>
    </row>
    <row r="18" spans="1:14">
      <c r="A18" s="31" t="s">
        <v>12</v>
      </c>
      <c r="B18" s="35" t="s">
        <v>84</v>
      </c>
      <c r="C18" s="25"/>
      <c r="D18" s="25"/>
      <c r="E18" s="33">
        <f>'Planilha cheia'!G63</f>
        <v>2884</v>
      </c>
      <c r="F18" s="27"/>
      <c r="G18" s="34"/>
      <c r="H18" s="29">
        <f t="shared" si="1"/>
        <v>0</v>
      </c>
      <c r="I18" s="34">
        <v>1</v>
      </c>
      <c r="J18" s="29">
        <f t="shared" si="2"/>
        <v>2884</v>
      </c>
      <c r="K18" s="34"/>
      <c r="L18" s="30">
        <f t="shared" si="3"/>
        <v>0</v>
      </c>
      <c r="M18" s="34"/>
      <c r="N18" s="72">
        <f t="shared" si="0"/>
        <v>0</v>
      </c>
    </row>
    <row r="19" spans="1:14">
      <c r="A19" s="31" t="s">
        <v>14</v>
      </c>
      <c r="B19" s="35" t="s">
        <v>52</v>
      </c>
      <c r="C19" s="25"/>
      <c r="D19" s="25"/>
      <c r="E19" s="33">
        <f>'Planilha cheia'!G67</f>
        <v>1881.03</v>
      </c>
      <c r="F19" s="27"/>
      <c r="G19" s="34"/>
      <c r="H19" s="29">
        <f t="shared" si="1"/>
        <v>0</v>
      </c>
      <c r="I19" s="34">
        <v>0.5</v>
      </c>
      <c r="J19" s="29">
        <f t="shared" si="2"/>
        <v>940.51499999999999</v>
      </c>
      <c r="K19" s="34">
        <v>0.5</v>
      </c>
      <c r="L19" s="30">
        <f t="shared" si="3"/>
        <v>940.51499999999999</v>
      </c>
      <c r="M19" s="34"/>
      <c r="N19" s="72">
        <f t="shared" si="0"/>
        <v>0</v>
      </c>
    </row>
    <row r="20" spans="1:14">
      <c r="A20" s="31" t="s">
        <v>15</v>
      </c>
      <c r="B20" s="35" t="s">
        <v>53</v>
      </c>
      <c r="C20" s="25"/>
      <c r="D20" s="25"/>
      <c r="E20" s="33">
        <f>0</f>
        <v>0</v>
      </c>
      <c r="F20" s="27"/>
      <c r="G20" s="34"/>
      <c r="H20" s="29">
        <f t="shared" si="1"/>
        <v>0</v>
      </c>
      <c r="I20" s="34"/>
      <c r="J20" s="29">
        <f t="shared" si="2"/>
        <v>0</v>
      </c>
      <c r="K20" s="34"/>
      <c r="L20" s="30">
        <f t="shared" si="3"/>
        <v>0</v>
      </c>
      <c r="M20" s="34"/>
      <c r="N20" s="72">
        <f t="shared" si="0"/>
        <v>0</v>
      </c>
    </row>
    <row r="21" spans="1:14">
      <c r="A21" s="31" t="s">
        <v>17</v>
      </c>
      <c r="B21" s="35" t="s">
        <v>54</v>
      </c>
      <c r="C21" s="25"/>
      <c r="D21" s="25"/>
      <c r="E21" s="33">
        <f>'Planilha cheia'!G73</f>
        <v>17736.203099999999</v>
      </c>
      <c r="F21" s="27"/>
      <c r="G21" s="34"/>
      <c r="H21" s="29">
        <f t="shared" si="1"/>
        <v>0</v>
      </c>
      <c r="I21" s="34"/>
      <c r="J21" s="29">
        <f t="shared" si="2"/>
        <v>0</v>
      </c>
      <c r="K21" s="34">
        <v>0.5</v>
      </c>
      <c r="L21" s="30">
        <f t="shared" si="3"/>
        <v>8868.1015499999994</v>
      </c>
      <c r="M21" s="34">
        <v>0.5</v>
      </c>
      <c r="N21" s="72">
        <f t="shared" si="0"/>
        <v>8868.1015499999994</v>
      </c>
    </row>
    <row r="22" spans="1:14">
      <c r="A22" s="31" t="s">
        <v>61</v>
      </c>
      <c r="B22" s="35" t="s">
        <v>55</v>
      </c>
      <c r="C22" s="25"/>
      <c r="D22" s="25"/>
      <c r="E22" s="36">
        <f>'Planilha cheia'!G79</f>
        <v>9884.8810000000012</v>
      </c>
      <c r="F22" s="27"/>
      <c r="G22" s="34"/>
      <c r="H22" s="29">
        <f t="shared" si="1"/>
        <v>0</v>
      </c>
      <c r="I22" s="34"/>
      <c r="J22" s="29">
        <f t="shared" si="2"/>
        <v>0</v>
      </c>
      <c r="K22" s="34"/>
      <c r="L22" s="30">
        <f t="shared" si="3"/>
        <v>0</v>
      </c>
      <c r="M22" s="34">
        <v>1</v>
      </c>
      <c r="N22" s="72">
        <f t="shared" si="0"/>
        <v>9884.8810000000012</v>
      </c>
    </row>
    <row r="23" spans="1:14">
      <c r="A23" s="31"/>
      <c r="B23" s="35"/>
      <c r="C23" s="25"/>
      <c r="D23" s="25"/>
      <c r="E23" s="37"/>
      <c r="F23" s="27"/>
      <c r="G23" s="34"/>
      <c r="H23" s="29">
        <f t="shared" si="1"/>
        <v>0</v>
      </c>
      <c r="I23" s="34"/>
      <c r="J23" s="29">
        <f t="shared" si="2"/>
        <v>0</v>
      </c>
      <c r="K23" s="34"/>
      <c r="L23" s="30">
        <f t="shared" si="3"/>
        <v>0</v>
      </c>
      <c r="M23" s="34"/>
      <c r="N23" s="72">
        <f t="shared" si="0"/>
        <v>0</v>
      </c>
    </row>
    <row r="24" spans="1:14">
      <c r="A24" s="31"/>
      <c r="B24" s="35"/>
      <c r="C24" s="25"/>
      <c r="D24" s="25"/>
      <c r="E24" s="37"/>
      <c r="F24" s="27"/>
      <c r="G24" s="34"/>
      <c r="H24" s="29">
        <f t="shared" si="1"/>
        <v>0</v>
      </c>
      <c r="I24" s="34"/>
      <c r="J24" s="29"/>
      <c r="K24" s="34"/>
      <c r="L24" s="30">
        <f t="shared" si="3"/>
        <v>0</v>
      </c>
      <c r="M24" s="34"/>
      <c r="N24" s="72">
        <f t="shared" si="0"/>
        <v>0</v>
      </c>
    </row>
    <row r="25" spans="1:14">
      <c r="A25" s="38"/>
      <c r="B25" s="39" t="s">
        <v>56</v>
      </c>
      <c r="C25" s="40"/>
      <c r="D25" s="40"/>
      <c r="E25" s="41">
        <f>E11+E12+E13+E14+E15+E16+E17+E18+E19+E20+E21+E22</f>
        <v>56630.802099999994</v>
      </c>
      <c r="F25" s="42">
        <f>SUM(F11:F24)</f>
        <v>0</v>
      </c>
      <c r="G25" s="43">
        <f>H25/E25</f>
        <v>0.24887327174198723</v>
      </c>
      <c r="H25" s="44">
        <f>SUM(H11:H24)</f>
        <v>14093.893</v>
      </c>
      <c r="I25" s="45">
        <f>J25/E25</f>
        <v>0.24677930528552411</v>
      </c>
      <c r="J25" s="44">
        <f>SUM(J11:J24)</f>
        <v>13975.309999999998</v>
      </c>
      <c r="K25" s="46">
        <f>L25/E25</f>
        <v>0.17320285403480096</v>
      </c>
      <c r="L25" s="44">
        <f>SUM(L11:L24)</f>
        <v>9808.6165499999988</v>
      </c>
      <c r="M25" s="47">
        <f>N25/E25</f>
        <v>0.33114456893768773</v>
      </c>
      <c r="N25" s="73">
        <f>SUM(N11:N24)</f>
        <v>18752.982550000001</v>
      </c>
    </row>
    <row r="26" spans="1:14">
      <c r="A26" s="48"/>
      <c r="B26" s="49" t="s">
        <v>57</v>
      </c>
      <c r="C26" s="50"/>
      <c r="D26" s="50"/>
      <c r="E26" s="51"/>
      <c r="F26" s="52">
        <v>1</v>
      </c>
      <c r="G26" s="53">
        <f>G25</f>
        <v>0.24887327174198723</v>
      </c>
      <c r="H26" s="54">
        <f>H25</f>
        <v>14093.893</v>
      </c>
      <c r="I26" s="55">
        <f>I25+G26</f>
        <v>0.49565257702751131</v>
      </c>
      <c r="J26" s="56">
        <f>J25+H26</f>
        <v>28069.202999999998</v>
      </c>
      <c r="K26" s="57">
        <f>I26+K25</f>
        <v>0.66885543106231227</v>
      </c>
      <c r="L26" s="56">
        <f>L25+J26</f>
        <v>37877.81955</v>
      </c>
      <c r="M26" s="57">
        <f>K26+M25</f>
        <v>1</v>
      </c>
      <c r="N26" s="74">
        <f>L26+N25</f>
        <v>56630.802100000001</v>
      </c>
    </row>
    <row r="27" spans="1:14">
      <c r="A27" s="58"/>
      <c r="B27" s="49"/>
      <c r="C27" s="59"/>
      <c r="D27" s="59"/>
      <c r="E27" s="60"/>
      <c r="F27" s="61"/>
      <c r="G27" s="62"/>
      <c r="H27" s="63"/>
      <c r="I27" s="64"/>
      <c r="J27" s="65"/>
      <c r="K27" s="66"/>
      <c r="L27" s="65"/>
      <c r="M27" s="66"/>
      <c r="N27" s="71"/>
    </row>
    <row r="28" spans="1:14">
      <c r="A28" s="12"/>
      <c r="B28" s="17"/>
      <c r="C28" s="13"/>
      <c r="D28" s="13"/>
      <c r="E28" s="14"/>
      <c r="F28" s="15"/>
      <c r="G28" s="16"/>
      <c r="H28" s="18"/>
      <c r="I28" s="16"/>
      <c r="J28" s="18"/>
      <c r="K28" s="16"/>
      <c r="L28" s="18"/>
      <c r="M28" s="16"/>
      <c r="N28" s="75"/>
    </row>
  </sheetData>
  <mergeCells count="10">
    <mergeCell ref="A8:B8"/>
    <mergeCell ref="B9:D9"/>
    <mergeCell ref="E9:F9"/>
    <mergeCell ref="E10:F10"/>
    <mergeCell ref="D1:L2"/>
    <mergeCell ref="A3:B3"/>
    <mergeCell ref="A4:B4"/>
    <mergeCell ref="A5:B5"/>
    <mergeCell ref="A6:B6"/>
    <mergeCell ref="A7:B7"/>
  </mergeCells>
  <pageMargins left="0.511811024" right="0.511811024" top="0.78740157499999996" bottom="0.78740157499999996" header="0.31496062000000002" footer="0.31496062000000002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cheia</vt:lpstr>
      <vt:lpstr>CRONOGRAMA</vt:lpstr>
      <vt:lpstr>'Planilha cheia'!Titulos_de_impressao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Dany</cp:lastModifiedBy>
  <cp:lastPrinted>2012-04-16T23:34:55Z</cp:lastPrinted>
  <dcterms:created xsi:type="dcterms:W3CDTF">2007-11-13T21:09:15Z</dcterms:created>
  <dcterms:modified xsi:type="dcterms:W3CDTF">2015-06-02T12:52:04Z</dcterms:modified>
</cp:coreProperties>
</file>